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Лист1!$A$2:$K$108</definedName>
  </definedNames>
  <calcPr calcId="144525" fullPrecision="0"/>
</workbook>
</file>

<file path=xl/calcChain.xml><?xml version="1.0" encoding="utf-8"?>
<calcChain xmlns="http://schemas.openxmlformats.org/spreadsheetml/2006/main">
  <c r="D92" i="1" l="1"/>
  <c r="D87" i="1"/>
  <c r="D89" i="1" l="1"/>
  <c r="F89" i="1" s="1"/>
  <c r="F87" i="1"/>
  <c r="F88" i="1" l="1"/>
  <c r="K100" i="1" l="1"/>
  <c r="H100" i="1"/>
  <c r="D100" i="1"/>
  <c r="C100" i="1"/>
  <c r="F99" i="1"/>
  <c r="F96" i="1"/>
  <c r="J96" i="1" s="1"/>
  <c r="F97" i="1"/>
  <c r="J97" i="1" s="1"/>
  <c r="F98" i="1"/>
  <c r="J98" i="1" s="1"/>
  <c r="F71" i="1"/>
  <c r="F72" i="1"/>
  <c r="J72" i="1" s="1"/>
  <c r="F73" i="1"/>
  <c r="J73" i="1" s="1"/>
  <c r="F74" i="1"/>
  <c r="J74" i="1" s="1"/>
  <c r="F75" i="1"/>
  <c r="J75" i="1" s="1"/>
  <c r="F76" i="1"/>
  <c r="J76" i="1" s="1"/>
  <c r="F77" i="1"/>
  <c r="J77" i="1" s="1"/>
  <c r="F78" i="1"/>
  <c r="J78" i="1" s="1"/>
  <c r="F79" i="1"/>
  <c r="J79" i="1" s="1"/>
  <c r="F80" i="1"/>
  <c r="J80" i="1" s="1"/>
  <c r="F81" i="1"/>
  <c r="J81" i="1" s="1"/>
  <c r="F82" i="1"/>
  <c r="J82" i="1" s="1"/>
  <c r="F83" i="1"/>
  <c r="J83" i="1" s="1"/>
  <c r="F84" i="1"/>
  <c r="J84" i="1" s="1"/>
  <c r="F85" i="1"/>
  <c r="J85" i="1" s="1"/>
  <c r="F86" i="1"/>
  <c r="J86" i="1" s="1"/>
  <c r="J87" i="1"/>
  <c r="J89" i="1"/>
  <c r="F90" i="1"/>
  <c r="J90" i="1" s="1"/>
  <c r="F91" i="1"/>
  <c r="J91" i="1" s="1"/>
  <c r="F92" i="1"/>
  <c r="J92" i="1" s="1"/>
  <c r="F93" i="1"/>
  <c r="J93" i="1" s="1"/>
  <c r="F94" i="1"/>
  <c r="J94" i="1" s="1"/>
  <c r="F95" i="1"/>
  <c r="J95" i="1" s="1"/>
  <c r="I98" i="1"/>
  <c r="I97" i="1"/>
  <c r="I96" i="1"/>
  <c r="I95" i="1"/>
  <c r="I94" i="1"/>
  <c r="I93" i="1"/>
  <c r="I92" i="1"/>
  <c r="I91" i="1"/>
  <c r="I90" i="1"/>
  <c r="I89" i="1"/>
  <c r="J88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F100" i="1" l="1"/>
  <c r="J71" i="1"/>
  <c r="J100" i="1" s="1"/>
  <c r="D50" i="1"/>
  <c r="D58" i="1"/>
  <c r="D64" i="1"/>
  <c r="D53" i="1"/>
  <c r="D42" i="1"/>
  <c r="F40" i="1"/>
  <c r="F37" i="1"/>
  <c r="I68" i="1" l="1"/>
  <c r="I67" i="1"/>
  <c r="F53" i="1"/>
  <c r="J64" i="1"/>
  <c r="F64" i="1"/>
  <c r="I66" i="1" l="1"/>
  <c r="I65" i="1"/>
  <c r="I64" i="1"/>
  <c r="I63" i="1"/>
  <c r="I62" i="1"/>
  <c r="I61" i="1"/>
  <c r="F61" i="1"/>
  <c r="J61" i="1" s="1"/>
  <c r="I60" i="1"/>
  <c r="F51" i="1"/>
  <c r="D70" i="1" l="1"/>
  <c r="I59" i="1"/>
  <c r="J24" i="1"/>
  <c r="F36" i="1"/>
  <c r="J37" i="1"/>
  <c r="F38" i="1"/>
  <c r="J38" i="1" s="1"/>
  <c r="F39" i="1"/>
  <c r="J39" i="1" s="1"/>
  <c r="J40" i="1"/>
  <c r="F41" i="1"/>
  <c r="J41" i="1" s="1"/>
  <c r="F42" i="1"/>
  <c r="J42" i="1" s="1"/>
  <c r="F43" i="1"/>
  <c r="J43" i="1" s="1"/>
  <c r="F44" i="1"/>
  <c r="J44" i="1" s="1"/>
  <c r="F45" i="1"/>
  <c r="J45" i="1" s="1"/>
  <c r="F46" i="1"/>
  <c r="J46" i="1" s="1"/>
  <c r="F47" i="1"/>
  <c r="J47" i="1" s="1"/>
  <c r="F48" i="1"/>
  <c r="J48" i="1" s="1"/>
  <c r="F49" i="1"/>
  <c r="J49" i="1" s="1"/>
  <c r="F50" i="1"/>
  <c r="J50" i="1" s="1"/>
  <c r="J51" i="1"/>
  <c r="F52" i="1"/>
  <c r="J52" i="1" s="1"/>
  <c r="J53" i="1"/>
  <c r="F54" i="1"/>
  <c r="J54" i="1" s="1"/>
  <c r="F55" i="1"/>
  <c r="J55" i="1" s="1"/>
  <c r="F56" i="1"/>
  <c r="J56" i="1" s="1"/>
  <c r="F57" i="1"/>
  <c r="J57" i="1" s="1"/>
  <c r="F58" i="1"/>
  <c r="J58" i="1" s="1"/>
  <c r="F59" i="1"/>
  <c r="J59" i="1" s="1"/>
  <c r="F35" i="1"/>
  <c r="J35" i="1" s="1"/>
  <c r="F60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J36" i="1" l="1"/>
  <c r="F70" i="1"/>
  <c r="J60" i="1"/>
  <c r="J70" i="1" l="1"/>
  <c r="I32" i="1"/>
  <c r="F33" i="1"/>
  <c r="K33" i="1" s="1"/>
  <c r="J32" i="1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D23" i="1"/>
  <c r="D34" i="1" s="1"/>
  <c r="J17" i="1" l="1"/>
  <c r="J18" i="1"/>
  <c r="J19" i="1"/>
  <c r="J20" i="1"/>
  <c r="J21" i="1"/>
  <c r="F23" i="1"/>
  <c r="J30" i="1" l="1"/>
  <c r="J28" i="1"/>
  <c r="J29" i="1"/>
  <c r="J31" i="1"/>
  <c r="I28" i="1"/>
  <c r="I29" i="1"/>
  <c r="I30" i="1"/>
  <c r="I31" i="1"/>
  <c r="H34" i="1" l="1"/>
  <c r="C34" i="1"/>
  <c r="J26" i="1"/>
  <c r="J15" i="1"/>
  <c r="J11" i="1"/>
  <c r="I22" i="1"/>
  <c r="I23" i="1"/>
  <c r="I24" i="1"/>
  <c r="I25" i="1"/>
  <c r="I26" i="1"/>
  <c r="I27" i="1"/>
  <c r="J9" i="1"/>
  <c r="J10" i="1"/>
  <c r="J12" i="1"/>
  <c r="J13" i="1"/>
  <c r="J14" i="1"/>
  <c r="J16" i="1"/>
  <c r="J22" i="1"/>
  <c r="J23" i="1"/>
  <c r="J25" i="1"/>
  <c r="J27" i="1"/>
  <c r="I8" i="1"/>
  <c r="F34" i="1" l="1"/>
  <c r="J8" i="1"/>
  <c r="J34" i="1" s="1"/>
</calcChain>
</file>

<file path=xl/sharedStrings.xml><?xml version="1.0" encoding="utf-8"?>
<sst xmlns="http://schemas.openxmlformats.org/spreadsheetml/2006/main" count="161" uniqueCount="111">
  <si>
    <t>ІНФОРМАЦІЯ</t>
  </si>
  <si>
    <t>ПРО НАДХОДЖЕННЯ І ВИКОРИСТАННЯ БЛАГОДІЙСНИХ ПОЖЕРТВ ВІД ФІЗИЧНИХ ТА ЮРИДИЧНИХ ОСІБ</t>
  </si>
  <si>
    <t>Період</t>
  </si>
  <si>
    <t>І квартал</t>
  </si>
  <si>
    <t>Найменування юридичної особи (або позначення фізичної особи)</t>
  </si>
  <si>
    <t>в грошовій формі, тис. грн.</t>
  </si>
  <si>
    <t>в натуральній формі (товари і послуги), тис. грн.</t>
  </si>
  <si>
    <t>перелік товарів і послуг в натуральній формі</t>
  </si>
  <si>
    <t>Всього отримано благодійних пожертв, тис. грн.</t>
  </si>
  <si>
    <t>Використання закладом охорони здоров'я благодійних пожертв, отриманих у грошовій та натуральній (товари і послуг) формі</t>
  </si>
  <si>
    <t>напрямки використання у грошовій формі (стаття витрат)</t>
  </si>
  <si>
    <t>сума, тис. грн.</t>
  </si>
  <si>
    <t>перелік використаних товарів та послуг у натуральній формі</t>
  </si>
  <si>
    <t xml:space="preserve">сума, тис. грн. </t>
  </si>
  <si>
    <t>Залишок невикористаних грошових коштів, товарів та послуг на кінець звітного періоду, тис. грн.</t>
  </si>
  <si>
    <t>БФ "Допомога і підтримка"</t>
  </si>
  <si>
    <t>Благодійні пожертви, що були отримані закладом охорони здоров'я від фізичних та юридичних осіб</t>
  </si>
  <si>
    <t>меблі</t>
  </si>
  <si>
    <t>Світлана МУРАВСЬКА</t>
  </si>
  <si>
    <t>Олеся КАМІНСЬКА</t>
  </si>
  <si>
    <t>будівельні матеріали</t>
  </si>
  <si>
    <t>медикаменти, вироби медичного призначення</t>
  </si>
  <si>
    <t>побутова техніка</t>
  </si>
  <si>
    <t>мякий інвентар</t>
  </si>
  <si>
    <t>господарські товари</t>
  </si>
  <si>
    <t>продукти харчування</t>
  </si>
  <si>
    <t>разом І квартал</t>
  </si>
  <si>
    <t>канцтовари, бланкова продукція</t>
  </si>
  <si>
    <t>інше</t>
  </si>
  <si>
    <t>вироби медичного призначення</t>
  </si>
  <si>
    <t>бланкова продукція, медикаменти, послуги</t>
  </si>
  <si>
    <t>Директор</t>
  </si>
  <si>
    <t>Головний бухгалтер</t>
  </si>
  <si>
    <t>БО "Мережа 100відсотків життя"Рівне</t>
  </si>
  <si>
    <t xml:space="preserve"> Комунальна підприємство "Обласний інформаційно-аналітичний центр медичної статистики " </t>
  </si>
  <si>
    <t>ГО" Народна самооборона Львів</t>
  </si>
  <si>
    <t>ГО Неурядова організація ІН ТАЧ Юкрейн Фундейшн</t>
  </si>
  <si>
    <t>КНП "Пологовий будинок " Дубенської міської ради</t>
  </si>
  <si>
    <t>КНП "Міська дитяча лікарня"</t>
  </si>
  <si>
    <t xml:space="preserve"> Християнська місія милосердя добрий Самарянин м.Рівне</t>
  </si>
  <si>
    <t>КП РОСПК РОР</t>
  </si>
  <si>
    <t>препарати крові</t>
  </si>
  <si>
    <t>дитяча суміш</t>
  </si>
  <si>
    <t>білірубінометр,фототерапевтична система</t>
  </si>
  <si>
    <t>КУ Обласна база спеціального постачання</t>
  </si>
  <si>
    <t>швидкі тести антитіл</t>
  </si>
  <si>
    <t>вакцина БЦЖ,гепатит</t>
  </si>
  <si>
    <t>м'який інвентар</t>
  </si>
  <si>
    <t>миючі засоби</t>
  </si>
  <si>
    <t>портативний распіратор</t>
  </si>
  <si>
    <t xml:space="preserve">апарат штучної вентиляції </t>
  </si>
  <si>
    <t>столик анестезіолога</t>
  </si>
  <si>
    <t>датчик для новонароджених</t>
  </si>
  <si>
    <t>комплект Немовля з ручним приводом</t>
  </si>
  <si>
    <t>запасні частини до обладнання</t>
  </si>
  <si>
    <t>фізичні,юридичні особи</t>
  </si>
  <si>
    <t>ІІ квартал</t>
  </si>
  <si>
    <t>разом ІIквартал</t>
  </si>
  <si>
    <t>медикаменти</t>
  </si>
  <si>
    <t xml:space="preserve"> Громадська організація".Рівне-Такмед"</t>
  </si>
  <si>
    <t>Юнісеф</t>
  </si>
  <si>
    <t>Бф" Інститут розвитку сім'ї та дитини"</t>
  </si>
  <si>
    <t>КНП" Обласна дитяча лікарня"</t>
  </si>
  <si>
    <t xml:space="preserve"> ДУ"Рівненський обласний центр контролю та профілактики хвороб " </t>
  </si>
  <si>
    <t>вакцина БЦЖ</t>
  </si>
  <si>
    <t>тести</t>
  </si>
  <si>
    <t>ФО Бас Христина</t>
  </si>
  <si>
    <t>інвентар</t>
  </si>
  <si>
    <t>ФО Ковальчук Олександр</t>
  </si>
  <si>
    <t>джерело променевого тепла для новонароджених</t>
  </si>
  <si>
    <t>м'ясо птиці</t>
  </si>
  <si>
    <t>БО БФ Разом для України</t>
  </si>
  <si>
    <t>ФОП Остапчук Андріан</t>
  </si>
  <si>
    <t>УХМТ "Обітниця миру"</t>
  </si>
  <si>
    <t>пелюшки дитячі</t>
  </si>
  <si>
    <t>ФО Лобоцька Світлана</t>
  </si>
  <si>
    <t>ФО Рязанов Олександр</t>
  </si>
  <si>
    <t>ваги електронні</t>
  </si>
  <si>
    <t>ФО Нобіс Валерій</t>
  </si>
  <si>
    <t>ФО Іващук Людмила</t>
  </si>
  <si>
    <t>медичний інстументарій</t>
  </si>
  <si>
    <t>ФОП Захленюк Михайло</t>
  </si>
  <si>
    <t>ФОП Курта Юлія</t>
  </si>
  <si>
    <t>резектоскоп</t>
  </si>
  <si>
    <t>комп'ютерна техніка</t>
  </si>
  <si>
    <t>твердий інвентар</t>
  </si>
  <si>
    <t>джерело безперебйного живлення</t>
  </si>
  <si>
    <t>запасні частини до автотранспорту</t>
  </si>
  <si>
    <t>дез.засоби</t>
  </si>
  <si>
    <t>витратні матеріали до техніки</t>
  </si>
  <si>
    <t>бланкова продукція,медикаменти, послуги</t>
  </si>
  <si>
    <t xml:space="preserve"> КНП "ПОЛОГОВИЙ БУДИНОК" РМР  ЗА   9 місяців 2025 РОКУ</t>
  </si>
  <si>
    <t>ІІІ квартал</t>
  </si>
  <si>
    <t>разом ІІI квартал</t>
  </si>
  <si>
    <t>засоби обліку води</t>
  </si>
  <si>
    <t>ФО Самуйло Єлизавета</t>
  </si>
  <si>
    <t>КУ"Обласна база спеціального медичного постачання РОР</t>
  </si>
  <si>
    <t>медичні рукавички</t>
  </si>
  <si>
    <t>ФО Томашевська Л.Ф.</t>
  </si>
  <si>
    <t>контейнери</t>
  </si>
  <si>
    <t>Департамент економічного розвитку РМР</t>
  </si>
  <si>
    <t xml:space="preserve"> ДУ "Рівненський обласний центр контролю та профілактики хвороб МОЗ"</t>
  </si>
  <si>
    <t>КП "Обласний інформаційно-анал. центр мед. статистики"</t>
  </si>
  <si>
    <t>Департамент соціальної та ветеранської політики РМР</t>
  </si>
  <si>
    <t>пульсоксиметри,медичні .халати</t>
  </si>
  <si>
    <t>диспенсери</t>
  </si>
  <si>
    <t>датчик до УЗД</t>
  </si>
  <si>
    <t>орг.техніка</t>
  </si>
  <si>
    <t>центрифуга,термостат</t>
  </si>
  <si>
    <t>БО"Благодійний фонд" Вчасно допомога"</t>
  </si>
  <si>
    <t>неонатальний інкубатор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</si>
</sst>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9">
    <xf numFmtId="0" fontId="0" fillId="0" borderId="0" xfId="0"/>
    <xf numFmtId="0" fontId="1" fillId="0" borderId="1" xfId="0" applyFont="1" applyBorder="1"/>
    <xf numFmtId="2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4" fillId="0" borderId="0" xfId="0" applyFont="1"/>
    <xf numFmtId="0" fontId="1" fillId="0" borderId="0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2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2" fontId="1" fillId="0" borderId="10" xfId="0" applyNumberFormat="1" applyFont="1" applyBorder="1"/>
    <xf numFmtId="0" fontId="3" fillId="0" borderId="9" xfId="0" applyFont="1" applyBorder="1" applyAlignment="1">
      <alignment vertical="center"/>
    </xf>
    <xf numFmtId="0" fontId="2" fillId="0" borderId="0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3" fillId="0" borderId="10" xfId="0" applyNumberFormat="1" applyFont="1" applyBorder="1"/>
    <xf numFmtId="0" fontId="5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9" fillId="0" borderId="0" xfId="0" applyFont="1"/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2" fontId="7" fillId="2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2" fontId="7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/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8" fillId="0" borderId="0" xfId="0" applyFont="1" applyAlignment="1"/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7"/>
  <sheetViews>
    <sheetView tabSelected="1" view="pageBreakPreview" topLeftCell="A46" zoomScaleNormal="100" zoomScaleSheetLayoutView="100" workbookViewId="0">
      <selection activeCell="B91" sqref="B91:K91"/>
    </sheetView>
  </sheetViews>
  <sheetFormatPr defaultRowHeight="15" x14ac:dyDescent="0.25"/>
  <cols>
    <col min="1" max="1" width="14.7109375" customWidth="1"/>
    <col min="2" max="2" width="47.42578125" customWidth="1"/>
    <col min="3" max="3" width="10.5703125" customWidth="1"/>
    <col min="4" max="4" width="12" customWidth="1"/>
    <col min="5" max="5" width="30.7109375" customWidth="1"/>
    <col min="6" max="6" width="11" customWidth="1"/>
    <col min="7" max="7" width="21.140625" customWidth="1"/>
    <col min="8" max="8" width="10.140625" customWidth="1"/>
    <col min="9" max="9" width="30.42578125" customWidth="1"/>
    <col min="10" max="10" width="10.5703125" customWidth="1"/>
    <col min="11" max="11" width="16.140625" customWidth="1"/>
    <col min="13" max="13" width="9.5703125" bestFit="1" customWidth="1"/>
  </cols>
  <sheetData>
    <row r="2" spans="1:13" ht="15.75" x14ac:dyDescent="0.2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3" ht="15.75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3" ht="19.5" customHeight="1" x14ac:dyDescent="0.25">
      <c r="A4" s="41" t="s">
        <v>91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3" ht="19.5" customHeight="1" thickBot="1" x14ac:dyDescent="0.3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</row>
    <row r="6" spans="1:13" ht="36" customHeight="1" x14ac:dyDescent="0.25">
      <c r="A6" s="44" t="s">
        <v>2</v>
      </c>
      <c r="B6" s="42" t="s">
        <v>4</v>
      </c>
      <c r="C6" s="42" t="s">
        <v>16</v>
      </c>
      <c r="D6" s="42"/>
      <c r="E6" s="42"/>
      <c r="F6" s="42" t="s">
        <v>8</v>
      </c>
      <c r="G6" s="42" t="s">
        <v>9</v>
      </c>
      <c r="H6" s="42"/>
      <c r="I6" s="42"/>
      <c r="J6" s="42"/>
      <c r="K6" s="47" t="s">
        <v>14</v>
      </c>
    </row>
    <row r="7" spans="1:13" ht="63.75" customHeight="1" x14ac:dyDescent="0.25">
      <c r="A7" s="45"/>
      <c r="B7" s="43"/>
      <c r="C7" s="21" t="s">
        <v>5</v>
      </c>
      <c r="D7" s="21" t="s">
        <v>6</v>
      </c>
      <c r="E7" s="21" t="s">
        <v>7</v>
      </c>
      <c r="F7" s="46"/>
      <c r="G7" s="3" t="s">
        <v>10</v>
      </c>
      <c r="H7" s="3" t="s">
        <v>11</v>
      </c>
      <c r="I7" s="3" t="s">
        <v>12</v>
      </c>
      <c r="J7" s="3" t="s">
        <v>13</v>
      </c>
      <c r="K7" s="48"/>
    </row>
    <row r="8" spans="1:13" ht="25.5" x14ac:dyDescent="0.25">
      <c r="A8" s="33" t="s">
        <v>3</v>
      </c>
      <c r="B8" s="37" t="s">
        <v>15</v>
      </c>
      <c r="C8" s="1"/>
      <c r="D8" s="8">
        <v>2241.9299999999998</v>
      </c>
      <c r="E8" s="9" t="s">
        <v>21</v>
      </c>
      <c r="F8" s="8">
        <v>2241.9299999999998</v>
      </c>
      <c r="G8" s="10"/>
      <c r="H8" s="8"/>
      <c r="I8" s="9" t="str">
        <f>E8</f>
        <v>медикаменти, вироби медичного призначення</v>
      </c>
      <c r="J8" s="4">
        <f>F8</f>
        <v>2241.9299999999998</v>
      </c>
      <c r="K8" s="11"/>
    </row>
    <row r="9" spans="1:13" x14ac:dyDescent="0.25">
      <c r="A9" s="34"/>
      <c r="B9" s="38"/>
      <c r="C9" s="1"/>
      <c r="D9" s="8">
        <v>23.28</v>
      </c>
      <c r="E9" s="9" t="s">
        <v>25</v>
      </c>
      <c r="F9" s="8">
        <v>23.28</v>
      </c>
      <c r="G9" s="10"/>
      <c r="H9" s="8"/>
      <c r="I9" s="9" t="str">
        <f t="shared" ref="I9:I21" si="0">E9</f>
        <v>продукти харчування</v>
      </c>
      <c r="J9" s="4">
        <f t="shared" ref="J9:J32" si="1">F9</f>
        <v>23.28</v>
      </c>
      <c r="K9" s="11"/>
      <c r="M9" s="2"/>
    </row>
    <row r="10" spans="1:13" x14ac:dyDescent="0.25">
      <c r="A10" s="34"/>
      <c r="B10" s="38"/>
      <c r="C10" s="1"/>
      <c r="D10" s="8">
        <v>554.29999999999995</v>
      </c>
      <c r="E10" s="9" t="s">
        <v>48</v>
      </c>
      <c r="F10" s="8">
        <v>554.29999999999995</v>
      </c>
      <c r="G10" s="10"/>
      <c r="H10" s="8"/>
      <c r="I10" s="9" t="str">
        <f t="shared" si="0"/>
        <v>миючі засоби</v>
      </c>
      <c r="J10" s="4">
        <f t="shared" si="1"/>
        <v>554.29999999999995</v>
      </c>
      <c r="K10" s="11"/>
      <c r="M10" s="2"/>
    </row>
    <row r="11" spans="1:13" x14ac:dyDescent="0.25">
      <c r="A11" s="34"/>
      <c r="B11" s="38"/>
      <c r="C11" s="1"/>
      <c r="D11" s="8">
        <v>47.1</v>
      </c>
      <c r="E11" s="9" t="s">
        <v>49</v>
      </c>
      <c r="F11" s="8">
        <v>47.1</v>
      </c>
      <c r="G11" s="10"/>
      <c r="H11" s="8"/>
      <c r="I11" s="9" t="str">
        <f t="shared" si="0"/>
        <v>портативний распіратор</v>
      </c>
      <c r="J11" s="4">
        <f t="shared" si="1"/>
        <v>47.1</v>
      </c>
      <c r="K11" s="11"/>
    </row>
    <row r="12" spans="1:13" x14ac:dyDescent="0.25">
      <c r="A12" s="34"/>
      <c r="B12" s="38"/>
      <c r="C12" s="1"/>
      <c r="D12" s="8">
        <v>772.17</v>
      </c>
      <c r="E12" s="9" t="s">
        <v>50</v>
      </c>
      <c r="F12" s="8">
        <v>772.17</v>
      </c>
      <c r="G12" s="10"/>
      <c r="H12" s="8"/>
      <c r="I12" s="9" t="str">
        <f t="shared" si="0"/>
        <v xml:space="preserve">апарат штучної вентиляції </v>
      </c>
      <c r="J12" s="4">
        <f t="shared" si="1"/>
        <v>772.17</v>
      </c>
      <c r="K12" s="11"/>
    </row>
    <row r="13" spans="1:13" x14ac:dyDescent="0.25">
      <c r="A13" s="34"/>
      <c r="B13" s="38"/>
      <c r="C13" s="1"/>
      <c r="D13" s="8">
        <v>76.78</v>
      </c>
      <c r="E13" s="20" t="s">
        <v>27</v>
      </c>
      <c r="F13" s="8">
        <v>76.78</v>
      </c>
      <c r="G13" s="10"/>
      <c r="H13" s="8"/>
      <c r="I13" s="9" t="str">
        <f t="shared" si="0"/>
        <v>канцтовари, бланкова продукція</v>
      </c>
      <c r="J13" s="4">
        <f t="shared" si="1"/>
        <v>76.78</v>
      </c>
      <c r="K13" s="11"/>
    </row>
    <row r="14" spans="1:13" x14ac:dyDescent="0.25">
      <c r="A14" s="34"/>
      <c r="B14" s="38"/>
      <c r="C14" s="1"/>
      <c r="D14" s="8">
        <v>65.06</v>
      </c>
      <c r="E14" s="20" t="s">
        <v>23</v>
      </c>
      <c r="F14" s="8">
        <v>65.06</v>
      </c>
      <c r="G14" s="10"/>
      <c r="H14" s="8"/>
      <c r="I14" s="9" t="str">
        <f t="shared" si="0"/>
        <v>мякий інвентар</v>
      </c>
      <c r="J14" s="4">
        <f t="shared" si="1"/>
        <v>65.06</v>
      </c>
      <c r="K14" s="11"/>
    </row>
    <row r="15" spans="1:13" x14ac:dyDescent="0.25">
      <c r="A15" s="34"/>
      <c r="B15" s="38"/>
      <c r="C15" s="1"/>
      <c r="D15" s="8">
        <v>158.80000000000001</v>
      </c>
      <c r="E15" s="20" t="s">
        <v>51</v>
      </c>
      <c r="F15" s="8">
        <v>158.80000000000001</v>
      </c>
      <c r="G15" s="10"/>
      <c r="H15" s="8"/>
      <c r="I15" s="9" t="str">
        <f t="shared" si="0"/>
        <v>столик анестезіолога</v>
      </c>
      <c r="J15" s="4">
        <f t="shared" si="1"/>
        <v>158.80000000000001</v>
      </c>
      <c r="K15" s="11"/>
    </row>
    <row r="16" spans="1:13" x14ac:dyDescent="0.25">
      <c r="A16" s="34"/>
      <c r="B16" s="38"/>
      <c r="C16" s="1"/>
      <c r="D16" s="8">
        <v>190.45</v>
      </c>
      <c r="E16" s="9" t="s">
        <v>20</v>
      </c>
      <c r="F16" s="8">
        <v>190.45</v>
      </c>
      <c r="G16" s="10"/>
      <c r="H16" s="8"/>
      <c r="I16" s="9" t="str">
        <f t="shared" si="0"/>
        <v>будівельні матеріали</v>
      </c>
      <c r="J16" s="4">
        <f t="shared" si="1"/>
        <v>190.45</v>
      </c>
      <c r="K16" s="11"/>
    </row>
    <row r="17" spans="1:13" x14ac:dyDescent="0.25">
      <c r="A17" s="34"/>
      <c r="B17" s="38"/>
      <c r="C17" s="1"/>
      <c r="D17" s="8">
        <v>231</v>
      </c>
      <c r="E17" s="9" t="s">
        <v>24</v>
      </c>
      <c r="F17" s="8">
        <v>231</v>
      </c>
      <c r="G17" s="10"/>
      <c r="H17" s="8"/>
      <c r="I17" s="9" t="str">
        <f t="shared" si="0"/>
        <v>господарські товари</v>
      </c>
      <c r="J17" s="4">
        <f t="shared" si="1"/>
        <v>231</v>
      </c>
      <c r="K17" s="11"/>
    </row>
    <row r="18" spans="1:13" x14ac:dyDescent="0.25">
      <c r="A18" s="34"/>
      <c r="B18" s="38"/>
      <c r="C18" s="1"/>
      <c r="D18" s="8">
        <v>7.31</v>
      </c>
      <c r="E18" s="9" t="s">
        <v>52</v>
      </c>
      <c r="F18" s="8">
        <v>7.31</v>
      </c>
      <c r="G18" s="10"/>
      <c r="H18" s="8"/>
      <c r="I18" s="9" t="str">
        <f t="shared" si="0"/>
        <v>датчик для новонароджених</v>
      </c>
      <c r="J18" s="4">
        <f t="shared" si="1"/>
        <v>7.31</v>
      </c>
      <c r="K18" s="11"/>
    </row>
    <row r="19" spans="1:13" ht="25.5" x14ac:dyDescent="0.25">
      <c r="A19" s="34"/>
      <c r="B19" s="38"/>
      <c r="C19" s="1"/>
      <c r="D19" s="8">
        <v>19.100000000000001</v>
      </c>
      <c r="E19" s="9" t="s">
        <v>53</v>
      </c>
      <c r="F19" s="8">
        <v>19.100000000000001</v>
      </c>
      <c r="G19" s="10"/>
      <c r="H19" s="8"/>
      <c r="I19" s="9" t="str">
        <f t="shared" si="0"/>
        <v>комплект Немовля з ручним приводом</v>
      </c>
      <c r="J19" s="4">
        <f t="shared" si="1"/>
        <v>19.100000000000001</v>
      </c>
      <c r="K19" s="11"/>
    </row>
    <row r="20" spans="1:13" x14ac:dyDescent="0.25">
      <c r="A20" s="34"/>
      <c r="B20" s="38"/>
      <c r="C20" s="1"/>
      <c r="D20" s="8">
        <v>106.08</v>
      </c>
      <c r="E20" s="9" t="s">
        <v>17</v>
      </c>
      <c r="F20" s="8">
        <v>106.08</v>
      </c>
      <c r="G20" s="10"/>
      <c r="H20" s="8"/>
      <c r="I20" s="9" t="str">
        <f t="shared" si="0"/>
        <v>меблі</v>
      </c>
      <c r="J20" s="4">
        <f t="shared" si="1"/>
        <v>106.08</v>
      </c>
      <c r="K20" s="11"/>
    </row>
    <row r="21" spans="1:13" x14ac:dyDescent="0.25">
      <c r="A21" s="34"/>
      <c r="B21" s="38"/>
      <c r="C21" s="1"/>
      <c r="D21" s="8">
        <v>16.2</v>
      </c>
      <c r="E21" s="9" t="s">
        <v>22</v>
      </c>
      <c r="F21" s="8">
        <v>16.2</v>
      </c>
      <c r="G21" s="10"/>
      <c r="H21" s="8"/>
      <c r="I21" s="9" t="str">
        <f t="shared" si="0"/>
        <v>побутова техніка</v>
      </c>
      <c r="J21" s="4">
        <f t="shared" si="1"/>
        <v>16.2</v>
      </c>
      <c r="K21" s="11"/>
    </row>
    <row r="22" spans="1:13" x14ac:dyDescent="0.25">
      <c r="A22" s="34"/>
      <c r="B22" s="38"/>
      <c r="C22" s="1"/>
      <c r="D22" s="8">
        <v>103.24</v>
      </c>
      <c r="E22" s="9" t="s">
        <v>54</v>
      </c>
      <c r="F22" s="8">
        <v>103.24</v>
      </c>
      <c r="G22" s="10"/>
      <c r="H22" s="8"/>
      <c r="I22" s="9" t="str">
        <f t="shared" ref="I22:I32" si="2">E22</f>
        <v>запасні частини до обладнання</v>
      </c>
      <c r="J22" s="4">
        <f t="shared" si="1"/>
        <v>103.24</v>
      </c>
      <c r="K22" s="11"/>
    </row>
    <row r="23" spans="1:13" x14ac:dyDescent="0.25">
      <c r="A23" s="34"/>
      <c r="B23" s="39"/>
      <c r="C23" s="1"/>
      <c r="D23" s="8">
        <f>51.53-0.04</f>
        <v>51.49</v>
      </c>
      <c r="E23" s="9" t="s">
        <v>28</v>
      </c>
      <c r="F23" s="8">
        <f t="shared" ref="F23" si="3">C23+D23</f>
        <v>51.49</v>
      </c>
      <c r="G23" s="10"/>
      <c r="H23" s="8"/>
      <c r="I23" s="9" t="str">
        <f t="shared" si="2"/>
        <v>інше</v>
      </c>
      <c r="J23" s="4">
        <f t="shared" si="1"/>
        <v>51.49</v>
      </c>
      <c r="K23" s="11"/>
    </row>
    <row r="24" spans="1:13" x14ac:dyDescent="0.25">
      <c r="A24" s="34"/>
      <c r="B24" s="7" t="s">
        <v>39</v>
      </c>
      <c r="C24" s="1"/>
      <c r="D24" s="8">
        <v>92.2</v>
      </c>
      <c r="E24" s="9" t="s">
        <v>47</v>
      </c>
      <c r="F24" s="8">
        <v>92.2</v>
      </c>
      <c r="G24" s="10"/>
      <c r="H24" s="8"/>
      <c r="I24" s="9" t="str">
        <f t="shared" si="2"/>
        <v>м'який інвентар</v>
      </c>
      <c r="J24" s="4">
        <f>F24</f>
        <v>92.2</v>
      </c>
      <c r="K24" s="11"/>
    </row>
    <row r="25" spans="1:13" x14ac:dyDescent="0.25">
      <c r="A25" s="34"/>
      <c r="B25" s="9" t="s">
        <v>33</v>
      </c>
      <c r="C25" s="1"/>
      <c r="D25" s="8">
        <v>26.63</v>
      </c>
      <c r="E25" s="9" t="s">
        <v>25</v>
      </c>
      <c r="F25" s="8">
        <v>26.63</v>
      </c>
      <c r="G25" s="10"/>
      <c r="H25" s="8"/>
      <c r="I25" s="9" t="str">
        <f t="shared" si="2"/>
        <v>продукти харчування</v>
      </c>
      <c r="J25" s="4">
        <f t="shared" si="1"/>
        <v>26.63</v>
      </c>
      <c r="K25" s="11"/>
      <c r="M25" s="2"/>
    </row>
    <row r="26" spans="1:13" ht="25.5" x14ac:dyDescent="0.25">
      <c r="A26" s="34"/>
      <c r="B26" s="9" t="s">
        <v>34</v>
      </c>
      <c r="C26" s="1"/>
      <c r="D26" s="8">
        <v>1.35</v>
      </c>
      <c r="E26" s="9" t="s">
        <v>45</v>
      </c>
      <c r="F26" s="8">
        <v>1.35</v>
      </c>
      <c r="G26" s="7"/>
      <c r="H26" s="8"/>
      <c r="I26" s="9" t="str">
        <f t="shared" si="2"/>
        <v>швидкі тести антитіл</v>
      </c>
      <c r="J26" s="4">
        <f t="shared" si="1"/>
        <v>1.35</v>
      </c>
      <c r="K26" s="11"/>
      <c r="M26" s="2"/>
    </row>
    <row r="27" spans="1:13" x14ac:dyDescent="0.25">
      <c r="A27" s="34"/>
      <c r="B27" s="9" t="s">
        <v>35</v>
      </c>
      <c r="C27" s="1"/>
      <c r="D27" s="8">
        <v>313.60000000000002</v>
      </c>
      <c r="E27" s="9" t="s">
        <v>29</v>
      </c>
      <c r="F27" s="8">
        <v>313.60000000000002</v>
      </c>
      <c r="G27" s="7"/>
      <c r="H27" s="8"/>
      <c r="I27" s="9" t="str">
        <f t="shared" si="2"/>
        <v>вироби медичного призначення</v>
      </c>
      <c r="J27" s="4">
        <f t="shared" si="1"/>
        <v>313.60000000000002</v>
      </c>
      <c r="K27" s="11"/>
      <c r="M27" s="2"/>
    </row>
    <row r="28" spans="1:13" ht="42.75" customHeight="1" x14ac:dyDescent="0.25">
      <c r="A28" s="34"/>
      <c r="B28" s="7" t="s">
        <v>36</v>
      </c>
      <c r="C28" s="9"/>
      <c r="D28" s="8">
        <v>217.88</v>
      </c>
      <c r="E28" s="20" t="s">
        <v>43</v>
      </c>
      <c r="F28" s="8">
        <v>217.88</v>
      </c>
      <c r="G28" s="7"/>
      <c r="H28" s="8"/>
      <c r="I28" s="9" t="str">
        <f t="shared" si="2"/>
        <v>білірубінометр,фототерапевтична система</v>
      </c>
      <c r="J28" s="4">
        <f t="shared" si="1"/>
        <v>217.88</v>
      </c>
      <c r="K28" s="11"/>
      <c r="M28" s="2"/>
    </row>
    <row r="29" spans="1:13" ht="23.25" customHeight="1" x14ac:dyDescent="0.25">
      <c r="A29" s="34"/>
      <c r="B29" s="7" t="s">
        <v>37</v>
      </c>
      <c r="C29" s="1"/>
      <c r="D29" s="8">
        <v>25.83</v>
      </c>
      <c r="E29" s="20" t="s">
        <v>46</v>
      </c>
      <c r="F29" s="8">
        <v>25.83</v>
      </c>
      <c r="G29" s="7"/>
      <c r="H29" s="8"/>
      <c r="I29" s="9" t="str">
        <f t="shared" si="2"/>
        <v>вакцина БЦЖ,гепатит</v>
      </c>
      <c r="J29" s="4">
        <f t="shared" si="1"/>
        <v>25.83</v>
      </c>
      <c r="K29" s="11"/>
      <c r="M29" s="2"/>
    </row>
    <row r="30" spans="1:13" ht="16.5" customHeight="1" x14ac:dyDescent="0.25">
      <c r="A30" s="34"/>
      <c r="B30" s="7" t="s">
        <v>38</v>
      </c>
      <c r="C30" s="1"/>
      <c r="D30" s="8">
        <v>185.24</v>
      </c>
      <c r="E30" s="20" t="s">
        <v>42</v>
      </c>
      <c r="F30" s="8">
        <v>185.24</v>
      </c>
      <c r="G30" s="7"/>
      <c r="H30" s="8"/>
      <c r="I30" s="9" t="str">
        <f t="shared" si="2"/>
        <v>дитяча суміш</v>
      </c>
      <c r="J30" s="4">
        <f t="shared" si="1"/>
        <v>185.24</v>
      </c>
      <c r="K30" s="11"/>
      <c r="M30" s="2"/>
    </row>
    <row r="31" spans="1:13" ht="16.5" customHeight="1" x14ac:dyDescent="0.25">
      <c r="A31" s="34"/>
      <c r="B31" s="7" t="s">
        <v>40</v>
      </c>
      <c r="C31" s="1"/>
      <c r="D31" s="8">
        <v>54.12</v>
      </c>
      <c r="E31" s="20" t="s">
        <v>41</v>
      </c>
      <c r="F31" s="8">
        <v>54.12</v>
      </c>
      <c r="G31" s="7"/>
      <c r="H31" s="8"/>
      <c r="I31" s="9" t="str">
        <f t="shared" si="2"/>
        <v>препарати крові</v>
      </c>
      <c r="J31" s="4">
        <f t="shared" si="1"/>
        <v>54.12</v>
      </c>
      <c r="K31" s="11"/>
      <c r="M31" s="2"/>
    </row>
    <row r="32" spans="1:13" ht="16.5" customHeight="1" x14ac:dyDescent="0.25">
      <c r="A32" s="34"/>
      <c r="B32" s="7" t="s">
        <v>44</v>
      </c>
      <c r="C32" s="1"/>
      <c r="D32" s="8">
        <v>8</v>
      </c>
      <c r="E32" s="22" t="s">
        <v>29</v>
      </c>
      <c r="F32" s="8">
        <v>8</v>
      </c>
      <c r="G32" s="7"/>
      <c r="H32" s="8"/>
      <c r="I32" s="9" t="str">
        <f t="shared" si="2"/>
        <v>вироби медичного призначення</v>
      </c>
      <c r="J32" s="4">
        <f t="shared" si="1"/>
        <v>8</v>
      </c>
      <c r="K32" s="11"/>
      <c r="M32" s="2"/>
    </row>
    <row r="33" spans="1:13" ht="25.5" x14ac:dyDescent="0.25">
      <c r="A33" s="35"/>
      <c r="B33" s="9" t="s">
        <v>55</v>
      </c>
      <c r="C33" s="8">
        <v>919.07</v>
      </c>
      <c r="D33" s="8"/>
      <c r="E33" s="9"/>
      <c r="F33" s="8">
        <f>C33+D33</f>
        <v>919.07</v>
      </c>
      <c r="G33" s="9" t="s">
        <v>30</v>
      </c>
      <c r="H33" s="8">
        <v>562.41</v>
      </c>
      <c r="I33" s="9"/>
      <c r="J33" s="4"/>
      <c r="K33" s="11">
        <f>F33-H33</f>
        <v>356.66</v>
      </c>
      <c r="M33" s="2"/>
    </row>
    <row r="34" spans="1:13" x14ac:dyDescent="0.25">
      <c r="A34" s="12" t="s">
        <v>26</v>
      </c>
      <c r="B34" s="14"/>
      <c r="C34" s="15">
        <f>SUM(C8:C33)</f>
        <v>919.07</v>
      </c>
      <c r="D34" s="15">
        <f>SUM(D8:D33)</f>
        <v>5589.14</v>
      </c>
      <c r="E34" s="16"/>
      <c r="F34" s="15">
        <f>SUM(F8:F33)</f>
        <v>6508.21</v>
      </c>
      <c r="G34" s="14"/>
      <c r="H34" s="17">
        <f>SUM(H33)</f>
        <v>562.41</v>
      </c>
      <c r="I34" s="16"/>
      <c r="J34" s="18">
        <f>SUM(J8:J33)</f>
        <v>5589.14</v>
      </c>
      <c r="K34" s="19">
        <v>356.66</v>
      </c>
    </row>
    <row r="35" spans="1:13" ht="25.5" x14ac:dyDescent="0.25">
      <c r="A35" s="33" t="s">
        <v>56</v>
      </c>
      <c r="B35" s="37" t="s">
        <v>15</v>
      </c>
      <c r="C35" s="1"/>
      <c r="D35" s="8">
        <v>1934.85</v>
      </c>
      <c r="E35" s="9" t="s">
        <v>21</v>
      </c>
      <c r="F35" s="8">
        <f>D35+C35</f>
        <v>1934.85</v>
      </c>
      <c r="G35" s="10"/>
      <c r="H35" s="8"/>
      <c r="I35" s="9" t="str">
        <f>E35</f>
        <v>медикаменти, вироби медичного призначення</v>
      </c>
      <c r="J35" s="4">
        <f>F35</f>
        <v>1934.85</v>
      </c>
      <c r="K35" s="11"/>
    </row>
    <row r="36" spans="1:13" x14ac:dyDescent="0.25">
      <c r="A36" s="34"/>
      <c r="B36" s="38"/>
      <c r="C36" s="1"/>
      <c r="D36" s="8">
        <v>27.75</v>
      </c>
      <c r="E36" s="9" t="s">
        <v>25</v>
      </c>
      <c r="F36" s="8">
        <f t="shared" ref="F36:F59" si="4">D36+C36</f>
        <v>27.75</v>
      </c>
      <c r="G36" s="10"/>
      <c r="H36" s="8"/>
      <c r="I36" s="9" t="str">
        <f t="shared" ref="I36:I58" si="5">E36</f>
        <v>продукти харчування</v>
      </c>
      <c r="J36" s="4">
        <f t="shared" ref="J36:J61" si="6">F36</f>
        <v>27.75</v>
      </c>
      <c r="K36" s="11"/>
    </row>
    <row r="37" spans="1:13" ht="18" customHeight="1" x14ac:dyDescent="0.25">
      <c r="A37" s="34"/>
      <c r="B37" s="38"/>
      <c r="C37" s="1"/>
      <c r="D37" s="8">
        <v>385.6</v>
      </c>
      <c r="E37" s="9" t="s">
        <v>48</v>
      </c>
      <c r="F37" s="8">
        <f>D37+C37</f>
        <v>385.6</v>
      </c>
      <c r="G37" s="10"/>
      <c r="H37" s="8"/>
      <c r="I37" s="9" t="str">
        <f t="shared" si="5"/>
        <v>миючі засоби</v>
      </c>
      <c r="J37" s="4">
        <f t="shared" si="6"/>
        <v>385.6</v>
      </c>
      <c r="K37" s="11"/>
    </row>
    <row r="38" spans="1:13" x14ac:dyDescent="0.25">
      <c r="A38" s="34"/>
      <c r="B38" s="38"/>
      <c r="C38" s="1"/>
      <c r="D38" s="8">
        <v>195.14</v>
      </c>
      <c r="E38" s="9" t="s">
        <v>83</v>
      </c>
      <c r="F38" s="8">
        <f t="shared" si="4"/>
        <v>195.14</v>
      </c>
      <c r="G38" s="10"/>
      <c r="H38" s="8"/>
      <c r="I38" s="9" t="str">
        <f t="shared" si="5"/>
        <v>резектоскоп</v>
      </c>
      <c r="J38" s="4">
        <f t="shared" si="6"/>
        <v>195.14</v>
      </c>
      <c r="K38" s="11"/>
    </row>
    <row r="39" spans="1:13" x14ac:dyDescent="0.25">
      <c r="A39" s="34"/>
      <c r="B39" s="38"/>
      <c r="C39" s="1"/>
      <c r="D39" s="8">
        <v>14.32</v>
      </c>
      <c r="E39" s="9" t="s">
        <v>86</v>
      </c>
      <c r="F39" s="8">
        <f t="shared" si="4"/>
        <v>14.32</v>
      </c>
      <c r="G39" s="10"/>
      <c r="H39" s="8"/>
      <c r="I39" s="9" t="str">
        <f t="shared" si="5"/>
        <v>джерело безперебйного живлення</v>
      </c>
      <c r="J39" s="4">
        <f t="shared" si="6"/>
        <v>14.32</v>
      </c>
      <c r="K39" s="11"/>
    </row>
    <row r="40" spans="1:13" x14ac:dyDescent="0.25">
      <c r="A40" s="34"/>
      <c r="B40" s="38"/>
      <c r="C40" s="1"/>
      <c r="D40" s="8">
        <v>64.7</v>
      </c>
      <c r="E40" s="22" t="s">
        <v>27</v>
      </c>
      <c r="F40" s="8">
        <f>D40+C40</f>
        <v>64.7</v>
      </c>
      <c r="G40" s="10"/>
      <c r="H40" s="8"/>
      <c r="I40" s="9" t="str">
        <f t="shared" si="5"/>
        <v>канцтовари, бланкова продукція</v>
      </c>
      <c r="J40" s="4">
        <f t="shared" si="6"/>
        <v>64.7</v>
      </c>
      <c r="K40" s="11"/>
    </row>
    <row r="41" spans="1:13" x14ac:dyDescent="0.25">
      <c r="A41" s="34"/>
      <c r="B41" s="38"/>
      <c r="C41" s="1"/>
      <c r="D41" s="8">
        <v>3.53</v>
      </c>
      <c r="E41" s="22" t="s">
        <v>85</v>
      </c>
      <c r="F41" s="8">
        <f t="shared" si="4"/>
        <v>3.53</v>
      </c>
      <c r="G41" s="10"/>
      <c r="H41" s="8"/>
      <c r="I41" s="9" t="str">
        <f t="shared" si="5"/>
        <v>твердий інвентар</v>
      </c>
      <c r="J41" s="4">
        <f t="shared" si="6"/>
        <v>3.53</v>
      </c>
      <c r="K41" s="11"/>
    </row>
    <row r="42" spans="1:13" x14ac:dyDescent="0.25">
      <c r="A42" s="34"/>
      <c r="B42" s="38"/>
      <c r="C42" s="1"/>
      <c r="D42" s="8">
        <f>429+49.31</f>
        <v>478.31</v>
      </c>
      <c r="E42" s="22" t="s">
        <v>47</v>
      </c>
      <c r="F42" s="8">
        <f t="shared" si="4"/>
        <v>478.31</v>
      </c>
      <c r="G42" s="10"/>
      <c r="H42" s="8"/>
      <c r="I42" s="9" t="str">
        <f t="shared" si="5"/>
        <v>м'який інвентар</v>
      </c>
      <c r="J42" s="4">
        <f t="shared" si="6"/>
        <v>478.31</v>
      </c>
      <c r="K42" s="11"/>
    </row>
    <row r="43" spans="1:13" x14ac:dyDescent="0.25">
      <c r="A43" s="34"/>
      <c r="B43" s="38"/>
      <c r="C43" s="1"/>
      <c r="D43" s="8">
        <v>76.61</v>
      </c>
      <c r="E43" s="9" t="s">
        <v>20</v>
      </c>
      <c r="F43" s="8">
        <f t="shared" si="4"/>
        <v>76.61</v>
      </c>
      <c r="G43" s="10"/>
      <c r="H43" s="8"/>
      <c r="I43" s="9" t="str">
        <f t="shared" si="5"/>
        <v>будівельні матеріали</v>
      </c>
      <c r="J43" s="4">
        <f t="shared" si="6"/>
        <v>76.61</v>
      </c>
      <c r="K43" s="11"/>
    </row>
    <row r="44" spans="1:13" x14ac:dyDescent="0.25">
      <c r="A44" s="34"/>
      <c r="B44" s="38"/>
      <c r="C44" s="1"/>
      <c r="D44" s="8">
        <v>1008.05</v>
      </c>
      <c r="E44" s="9" t="s">
        <v>24</v>
      </c>
      <c r="F44" s="8">
        <f t="shared" si="4"/>
        <v>1008.05</v>
      </c>
      <c r="G44" s="10"/>
      <c r="H44" s="8"/>
      <c r="I44" s="9" t="str">
        <f t="shared" si="5"/>
        <v>господарські товари</v>
      </c>
      <c r="J44" s="4">
        <f t="shared" si="6"/>
        <v>1008.05</v>
      </c>
      <c r="K44" s="11"/>
    </row>
    <row r="45" spans="1:13" x14ac:dyDescent="0.25">
      <c r="A45" s="34"/>
      <c r="B45" s="38"/>
      <c r="C45" s="1"/>
      <c r="D45" s="8">
        <v>105.63</v>
      </c>
      <c r="E45" s="9" t="s">
        <v>84</v>
      </c>
      <c r="F45" s="8">
        <f t="shared" si="4"/>
        <v>105.63</v>
      </c>
      <c r="G45" s="10"/>
      <c r="H45" s="8"/>
      <c r="I45" s="9" t="str">
        <f t="shared" si="5"/>
        <v>комп'ютерна техніка</v>
      </c>
      <c r="J45" s="4">
        <f t="shared" si="6"/>
        <v>105.63</v>
      </c>
      <c r="K45" s="11"/>
    </row>
    <row r="46" spans="1:13" x14ac:dyDescent="0.25">
      <c r="A46" s="34"/>
      <c r="B46" s="38"/>
      <c r="C46" s="1"/>
      <c r="D46" s="8">
        <v>10.5</v>
      </c>
      <c r="E46" s="9" t="s">
        <v>88</v>
      </c>
      <c r="F46" s="8">
        <f t="shared" si="4"/>
        <v>10.5</v>
      </c>
      <c r="G46" s="10"/>
      <c r="H46" s="8"/>
      <c r="I46" s="9" t="str">
        <f t="shared" si="5"/>
        <v>дез.засоби</v>
      </c>
      <c r="J46" s="4">
        <f t="shared" si="6"/>
        <v>10.5</v>
      </c>
      <c r="K46" s="11"/>
    </row>
    <row r="47" spans="1:13" x14ac:dyDescent="0.25">
      <c r="A47" s="34"/>
      <c r="B47" s="38"/>
      <c r="C47" s="1"/>
      <c r="D47" s="8">
        <v>51.35</v>
      </c>
      <c r="E47" s="9" t="s">
        <v>17</v>
      </c>
      <c r="F47" s="8">
        <f t="shared" si="4"/>
        <v>51.35</v>
      </c>
      <c r="G47" s="10"/>
      <c r="H47" s="8"/>
      <c r="I47" s="9" t="str">
        <f t="shared" si="5"/>
        <v>меблі</v>
      </c>
      <c r="J47" s="4">
        <f t="shared" si="6"/>
        <v>51.35</v>
      </c>
      <c r="K47" s="11"/>
    </row>
    <row r="48" spans="1:13" x14ac:dyDescent="0.25">
      <c r="A48" s="34"/>
      <c r="B48" s="38"/>
      <c r="C48" s="1"/>
      <c r="D48" s="8">
        <v>25.6</v>
      </c>
      <c r="E48" s="9" t="s">
        <v>89</v>
      </c>
      <c r="F48" s="8">
        <f t="shared" si="4"/>
        <v>25.6</v>
      </c>
      <c r="G48" s="10"/>
      <c r="H48" s="8"/>
      <c r="I48" s="9" t="str">
        <f t="shared" si="5"/>
        <v>витратні матеріали до техніки</v>
      </c>
      <c r="J48" s="4">
        <f t="shared" si="6"/>
        <v>25.6</v>
      </c>
      <c r="K48" s="11"/>
    </row>
    <row r="49" spans="1:11" x14ac:dyDescent="0.25">
      <c r="A49" s="34"/>
      <c r="B49" s="38"/>
      <c r="C49" s="1"/>
      <c r="D49" s="8">
        <v>125.34</v>
      </c>
      <c r="E49" s="9" t="s">
        <v>87</v>
      </c>
      <c r="F49" s="8">
        <f t="shared" si="4"/>
        <v>125.34</v>
      </c>
      <c r="G49" s="10"/>
      <c r="H49" s="8"/>
      <c r="I49" s="9" t="str">
        <f t="shared" si="5"/>
        <v>запасні частини до автотранспорту</v>
      </c>
      <c r="J49" s="4">
        <f t="shared" si="6"/>
        <v>125.34</v>
      </c>
      <c r="K49" s="11"/>
    </row>
    <row r="50" spans="1:11" x14ac:dyDescent="0.25">
      <c r="A50" s="34"/>
      <c r="B50" s="39"/>
      <c r="C50" s="1"/>
      <c r="D50" s="8">
        <f>4.61+109.45+9.9</f>
        <v>123.96</v>
      </c>
      <c r="E50" s="9" t="s">
        <v>28</v>
      </c>
      <c r="F50" s="8">
        <f t="shared" si="4"/>
        <v>123.96</v>
      </c>
      <c r="G50" s="10"/>
      <c r="H50" s="8"/>
      <c r="I50" s="9" t="str">
        <f t="shared" si="5"/>
        <v>інше</v>
      </c>
      <c r="J50" s="4">
        <f t="shared" si="6"/>
        <v>123.96</v>
      </c>
      <c r="K50" s="11"/>
    </row>
    <row r="51" spans="1:11" ht="25.5" x14ac:dyDescent="0.25">
      <c r="A51" s="34"/>
      <c r="B51" s="7" t="s">
        <v>59</v>
      </c>
      <c r="C51" s="1"/>
      <c r="D51" s="8">
        <v>6972.9</v>
      </c>
      <c r="E51" s="9" t="s">
        <v>21</v>
      </c>
      <c r="F51" s="8">
        <f>D51+C51</f>
        <v>6972.9</v>
      </c>
      <c r="G51" s="10"/>
      <c r="H51" s="8"/>
      <c r="I51" s="9" t="str">
        <f t="shared" si="5"/>
        <v>медикаменти, вироби медичного призначення</v>
      </c>
      <c r="J51" s="4">
        <f t="shared" si="6"/>
        <v>6972.9</v>
      </c>
      <c r="K51" s="11"/>
    </row>
    <row r="52" spans="1:11" x14ac:dyDescent="0.25">
      <c r="A52" s="34"/>
      <c r="B52" s="9" t="s">
        <v>60</v>
      </c>
      <c r="C52" s="1"/>
      <c r="D52" s="8">
        <v>101.59</v>
      </c>
      <c r="E52" s="9" t="s">
        <v>29</v>
      </c>
      <c r="F52" s="8">
        <f t="shared" si="4"/>
        <v>101.59</v>
      </c>
      <c r="G52" s="10"/>
      <c r="H52" s="8"/>
      <c r="I52" s="9" t="str">
        <f t="shared" si="5"/>
        <v>вироби медичного призначення</v>
      </c>
      <c r="J52" s="4">
        <f t="shared" si="6"/>
        <v>101.59</v>
      </c>
      <c r="K52" s="11"/>
    </row>
    <row r="53" spans="1:11" ht="25.5" x14ac:dyDescent="0.25">
      <c r="A53" s="34"/>
      <c r="B53" s="9" t="s">
        <v>63</v>
      </c>
      <c r="C53" s="1"/>
      <c r="D53" s="8">
        <f>7.56+4.54+9.09</f>
        <v>21.19</v>
      </c>
      <c r="E53" s="9" t="s">
        <v>64</v>
      </c>
      <c r="F53" s="8">
        <f>D53+C53</f>
        <v>21.19</v>
      </c>
      <c r="G53" s="7"/>
      <c r="H53" s="8"/>
      <c r="I53" s="9" t="str">
        <f t="shared" si="5"/>
        <v>вакцина БЦЖ</v>
      </c>
      <c r="J53" s="4">
        <f t="shared" si="6"/>
        <v>21.19</v>
      </c>
      <c r="K53" s="11"/>
    </row>
    <row r="54" spans="1:11" x14ac:dyDescent="0.25">
      <c r="A54" s="34"/>
      <c r="B54" s="9" t="s">
        <v>61</v>
      </c>
      <c r="C54" s="1"/>
      <c r="D54" s="8">
        <v>181.49</v>
      </c>
      <c r="E54" s="9" t="s">
        <v>29</v>
      </c>
      <c r="F54" s="8">
        <f t="shared" si="4"/>
        <v>181.49</v>
      </c>
      <c r="G54" s="7"/>
      <c r="H54" s="8"/>
      <c r="I54" s="9" t="str">
        <f t="shared" si="5"/>
        <v>вироби медичного призначення</v>
      </c>
      <c r="J54" s="4">
        <f t="shared" si="6"/>
        <v>181.49</v>
      </c>
      <c r="K54" s="11"/>
    </row>
    <row r="55" spans="1:11" x14ac:dyDescent="0.25">
      <c r="A55" s="34"/>
      <c r="B55" s="7" t="s">
        <v>82</v>
      </c>
      <c r="C55" s="9"/>
      <c r="D55" s="8">
        <v>457.75</v>
      </c>
      <c r="E55" s="22" t="s">
        <v>65</v>
      </c>
      <c r="F55" s="8">
        <f t="shared" si="4"/>
        <v>457.75</v>
      </c>
      <c r="G55" s="7"/>
      <c r="H55" s="8"/>
      <c r="I55" s="9" t="str">
        <f t="shared" si="5"/>
        <v>тести</v>
      </c>
      <c r="J55" s="4">
        <f t="shared" si="6"/>
        <v>457.75</v>
      </c>
      <c r="K55" s="11"/>
    </row>
    <row r="56" spans="1:11" x14ac:dyDescent="0.25">
      <c r="A56" s="34"/>
      <c r="B56" s="7" t="s">
        <v>37</v>
      </c>
      <c r="C56" s="1"/>
      <c r="D56" s="8">
        <v>7.06</v>
      </c>
      <c r="E56" s="22" t="s">
        <v>64</v>
      </c>
      <c r="F56" s="8">
        <f t="shared" si="4"/>
        <v>7.06</v>
      </c>
      <c r="G56" s="7"/>
      <c r="H56" s="8"/>
      <c r="I56" s="9" t="str">
        <f t="shared" si="5"/>
        <v>вакцина БЦЖ</v>
      </c>
      <c r="J56" s="4">
        <f t="shared" si="6"/>
        <v>7.06</v>
      </c>
      <c r="K56" s="11"/>
    </row>
    <row r="57" spans="1:11" x14ac:dyDescent="0.25">
      <c r="A57" s="34"/>
      <c r="B57" s="7" t="s">
        <v>62</v>
      </c>
      <c r="C57" s="1"/>
      <c r="D57" s="8">
        <v>0.13</v>
      </c>
      <c r="E57" s="22" t="s">
        <v>58</v>
      </c>
      <c r="F57" s="8">
        <f t="shared" si="4"/>
        <v>0.13</v>
      </c>
      <c r="G57" s="7"/>
      <c r="H57" s="8"/>
      <c r="I57" s="9" t="str">
        <f t="shared" si="5"/>
        <v>медикаменти</v>
      </c>
      <c r="J57" s="4">
        <f t="shared" si="6"/>
        <v>0.13</v>
      </c>
      <c r="K57" s="11"/>
    </row>
    <row r="58" spans="1:11" x14ac:dyDescent="0.25">
      <c r="A58" s="34"/>
      <c r="B58" s="7" t="s">
        <v>40</v>
      </c>
      <c r="C58" s="1"/>
      <c r="D58" s="8">
        <f>45.32+21.78+47.96</f>
        <v>115.06</v>
      </c>
      <c r="E58" s="22" t="s">
        <v>41</v>
      </c>
      <c r="F58" s="8">
        <f t="shared" si="4"/>
        <v>115.06</v>
      </c>
      <c r="G58" s="7"/>
      <c r="H58" s="8"/>
      <c r="I58" s="9" t="str">
        <f t="shared" si="5"/>
        <v>препарати крові</v>
      </c>
      <c r="J58" s="4">
        <f t="shared" si="6"/>
        <v>115.06</v>
      </c>
      <c r="K58" s="11"/>
    </row>
    <row r="59" spans="1:11" x14ac:dyDescent="0.25">
      <c r="A59" s="34"/>
      <c r="B59" s="7" t="s">
        <v>66</v>
      </c>
      <c r="C59" s="1"/>
      <c r="D59" s="8">
        <v>8.5</v>
      </c>
      <c r="E59" s="22" t="s">
        <v>67</v>
      </c>
      <c r="F59" s="8">
        <f t="shared" si="4"/>
        <v>8.5</v>
      </c>
      <c r="G59" s="7"/>
      <c r="H59" s="8"/>
      <c r="I59" s="9" t="str">
        <f t="shared" ref="I59:I68" si="7">E59</f>
        <v>інвентар</v>
      </c>
      <c r="J59" s="4">
        <f t="shared" si="6"/>
        <v>8.5</v>
      </c>
      <c r="K59" s="11"/>
    </row>
    <row r="60" spans="1:11" ht="25.5" x14ac:dyDescent="0.25">
      <c r="A60" s="35"/>
      <c r="B60" s="9" t="s">
        <v>68</v>
      </c>
      <c r="C60" s="8"/>
      <c r="D60" s="8">
        <v>3</v>
      </c>
      <c r="E60" s="9" t="s">
        <v>69</v>
      </c>
      <c r="F60" s="8">
        <f>C60+D60</f>
        <v>3</v>
      </c>
      <c r="G60" s="9"/>
      <c r="H60" s="8"/>
      <c r="I60" s="9" t="str">
        <f t="shared" si="7"/>
        <v>джерело променевого тепла для новонароджених</v>
      </c>
      <c r="J60" s="4">
        <f t="shared" si="6"/>
        <v>3</v>
      </c>
      <c r="K60" s="11"/>
    </row>
    <row r="61" spans="1:11" x14ac:dyDescent="0.25">
      <c r="A61" s="24"/>
      <c r="B61" s="9" t="s">
        <v>72</v>
      </c>
      <c r="C61" s="8"/>
      <c r="D61" s="8">
        <v>4.4000000000000004</v>
      </c>
      <c r="E61" s="9" t="s">
        <v>70</v>
      </c>
      <c r="F61" s="8">
        <f>C61+D61</f>
        <v>4.4000000000000004</v>
      </c>
      <c r="G61" s="9"/>
      <c r="H61" s="8"/>
      <c r="I61" s="9" t="str">
        <f t="shared" si="7"/>
        <v>м'ясо птиці</v>
      </c>
      <c r="J61" s="4">
        <f t="shared" si="6"/>
        <v>4.4000000000000004</v>
      </c>
      <c r="K61" s="11"/>
    </row>
    <row r="62" spans="1:11" x14ac:dyDescent="0.25">
      <c r="A62" s="24"/>
      <c r="B62" s="9" t="s">
        <v>71</v>
      </c>
      <c r="C62" s="8"/>
      <c r="D62" s="8">
        <v>16.670000000000002</v>
      </c>
      <c r="E62" s="9" t="s">
        <v>29</v>
      </c>
      <c r="F62" s="8">
        <v>16.670000000000002</v>
      </c>
      <c r="G62" s="9"/>
      <c r="H62" s="8"/>
      <c r="I62" s="9" t="str">
        <f t="shared" si="7"/>
        <v>вироби медичного призначення</v>
      </c>
      <c r="J62" s="4">
        <v>16.670000000000002</v>
      </c>
      <c r="K62" s="11"/>
    </row>
    <row r="63" spans="1:11" x14ac:dyDescent="0.25">
      <c r="A63" s="24"/>
      <c r="B63" s="9" t="s">
        <v>73</v>
      </c>
      <c r="C63" s="8"/>
      <c r="D63" s="8">
        <v>43.36</v>
      </c>
      <c r="E63" s="9" t="s">
        <v>74</v>
      </c>
      <c r="F63" s="8">
        <v>43.36</v>
      </c>
      <c r="G63" s="9"/>
      <c r="H63" s="8"/>
      <c r="I63" s="9" t="str">
        <f t="shared" si="7"/>
        <v>пелюшки дитячі</v>
      </c>
      <c r="J63" s="4">
        <v>43.36</v>
      </c>
      <c r="K63" s="11"/>
    </row>
    <row r="64" spans="1:11" x14ac:dyDescent="0.25">
      <c r="A64" s="24"/>
      <c r="B64" s="9" t="s">
        <v>75</v>
      </c>
      <c r="C64" s="8"/>
      <c r="D64" s="8">
        <f>10.6+12.75</f>
        <v>23.35</v>
      </c>
      <c r="E64" s="9" t="s">
        <v>58</v>
      </c>
      <c r="F64" s="8">
        <f>10.6+12.75</f>
        <v>23.35</v>
      </c>
      <c r="G64" s="9"/>
      <c r="H64" s="8"/>
      <c r="I64" s="9" t="str">
        <f t="shared" si="7"/>
        <v>медикаменти</v>
      </c>
      <c r="J64" s="4">
        <f>10.6+12.75</f>
        <v>23.35</v>
      </c>
      <c r="K64" s="11"/>
    </row>
    <row r="65" spans="1:11" x14ac:dyDescent="0.25">
      <c r="A65" s="24"/>
      <c r="B65" s="9" t="s">
        <v>76</v>
      </c>
      <c r="C65" s="8"/>
      <c r="D65" s="8">
        <v>20</v>
      </c>
      <c r="E65" s="9" t="s">
        <v>77</v>
      </c>
      <c r="F65" s="8">
        <v>20</v>
      </c>
      <c r="G65" s="9"/>
      <c r="H65" s="8"/>
      <c r="I65" s="9" t="str">
        <f t="shared" si="7"/>
        <v>ваги електронні</v>
      </c>
      <c r="J65" s="4">
        <v>20</v>
      </c>
      <c r="K65" s="11"/>
    </row>
    <row r="66" spans="1:11" x14ac:dyDescent="0.25">
      <c r="A66" s="24"/>
      <c r="B66" s="9" t="s">
        <v>78</v>
      </c>
      <c r="C66" s="8"/>
      <c r="D66" s="8">
        <v>1.2</v>
      </c>
      <c r="E66" s="9" t="s">
        <v>67</v>
      </c>
      <c r="F66" s="8">
        <v>1.2</v>
      </c>
      <c r="G66" s="9"/>
      <c r="H66" s="8"/>
      <c r="I66" s="9" t="str">
        <f t="shared" si="7"/>
        <v>інвентар</v>
      </c>
      <c r="J66" s="4">
        <v>1.2</v>
      </c>
      <c r="K66" s="11"/>
    </row>
    <row r="67" spans="1:11" x14ac:dyDescent="0.25">
      <c r="A67" s="24"/>
      <c r="B67" s="9" t="s">
        <v>79</v>
      </c>
      <c r="C67" s="8"/>
      <c r="D67" s="8">
        <v>0.96</v>
      </c>
      <c r="E67" s="9" t="s">
        <v>80</v>
      </c>
      <c r="F67" s="8">
        <v>0.96</v>
      </c>
      <c r="G67" s="9"/>
      <c r="H67" s="8"/>
      <c r="I67" s="9" t="str">
        <f t="shared" si="7"/>
        <v>медичний інстументарій</v>
      </c>
      <c r="J67" s="4">
        <v>0.96</v>
      </c>
      <c r="K67" s="11"/>
    </row>
    <row r="68" spans="1:11" x14ac:dyDescent="0.25">
      <c r="A68" s="24"/>
      <c r="B68" s="9" t="s">
        <v>81</v>
      </c>
      <c r="C68" s="8"/>
      <c r="D68" s="8">
        <v>334.17</v>
      </c>
      <c r="E68" s="9" t="s">
        <v>65</v>
      </c>
      <c r="F68" s="8">
        <v>334.17</v>
      </c>
      <c r="G68" s="9"/>
      <c r="H68" s="8"/>
      <c r="I68" s="9" t="str">
        <f t="shared" si="7"/>
        <v>тести</v>
      </c>
      <c r="J68" s="4">
        <v>334.17</v>
      </c>
      <c r="K68" s="11"/>
    </row>
    <row r="69" spans="1:11" ht="38.25" x14ac:dyDescent="0.25">
      <c r="A69" s="24"/>
      <c r="B69" s="9" t="s">
        <v>55</v>
      </c>
      <c r="C69" s="8">
        <v>1089.8</v>
      </c>
      <c r="D69" s="8"/>
      <c r="E69" s="9"/>
      <c r="F69" s="8">
        <v>1089.8</v>
      </c>
      <c r="G69" s="9" t="s">
        <v>90</v>
      </c>
      <c r="H69" s="8">
        <v>249.71</v>
      </c>
      <c r="I69" s="9"/>
      <c r="J69" s="4"/>
      <c r="K69" s="11">
        <v>1196.75</v>
      </c>
    </row>
    <row r="70" spans="1:11" x14ac:dyDescent="0.25">
      <c r="A70" s="12" t="s">
        <v>57</v>
      </c>
      <c r="B70" s="14"/>
      <c r="C70" s="15">
        <v>1089.8</v>
      </c>
      <c r="D70" s="15">
        <f>SUM(D35:D69)</f>
        <v>12944.02</v>
      </c>
      <c r="E70" s="16"/>
      <c r="F70" s="15">
        <f>SUM(F35:F69)</f>
        <v>14033.82</v>
      </c>
      <c r="G70" s="14"/>
      <c r="H70" s="17">
        <v>249.71</v>
      </c>
      <c r="I70" s="16"/>
      <c r="J70" s="18">
        <f>SUM(J35:J69)</f>
        <v>12944.02</v>
      </c>
      <c r="K70" s="19">
        <v>1196.75</v>
      </c>
    </row>
    <row r="71" spans="1:11" ht="25.5" x14ac:dyDescent="0.25">
      <c r="A71" s="33" t="s">
        <v>92</v>
      </c>
      <c r="B71" s="37" t="s">
        <v>15</v>
      </c>
      <c r="C71" s="1"/>
      <c r="D71" s="8">
        <v>1348.27</v>
      </c>
      <c r="E71" s="9" t="s">
        <v>21</v>
      </c>
      <c r="F71" s="8">
        <f>D71+C71</f>
        <v>1348.27</v>
      </c>
      <c r="G71" s="10"/>
      <c r="H71" s="8"/>
      <c r="I71" s="9" t="str">
        <f>E71</f>
        <v>медикаменти, вироби медичного призначення</v>
      </c>
      <c r="J71" s="4">
        <f>F71</f>
        <v>1348.27</v>
      </c>
      <c r="K71" s="11"/>
    </row>
    <row r="72" spans="1:11" x14ac:dyDescent="0.25">
      <c r="A72" s="34"/>
      <c r="B72" s="38"/>
      <c r="C72" s="1"/>
      <c r="D72" s="8">
        <v>93.74</v>
      </c>
      <c r="E72" s="9" t="s">
        <v>108</v>
      </c>
      <c r="F72" s="8">
        <f t="shared" ref="F72" si="8">D72+C72</f>
        <v>93.74</v>
      </c>
      <c r="G72" s="10"/>
      <c r="H72" s="8"/>
      <c r="I72" s="9" t="str">
        <f t="shared" ref="I72:I98" si="9">E72</f>
        <v>центрифуга,термостат</v>
      </c>
      <c r="J72" s="4">
        <f t="shared" ref="J72:J98" si="10">F72</f>
        <v>93.74</v>
      </c>
      <c r="K72" s="11"/>
    </row>
    <row r="73" spans="1:11" x14ac:dyDescent="0.25">
      <c r="A73" s="34"/>
      <c r="B73" s="38"/>
      <c r="C73" s="1"/>
      <c r="D73" s="8">
        <v>368.67</v>
      </c>
      <c r="E73" s="9" t="s">
        <v>48</v>
      </c>
      <c r="F73" s="8">
        <f>D73+C73</f>
        <v>368.67</v>
      </c>
      <c r="G73" s="10"/>
      <c r="H73" s="8"/>
      <c r="I73" s="9" t="str">
        <f t="shared" si="9"/>
        <v>миючі засоби</v>
      </c>
      <c r="J73" s="4">
        <f t="shared" si="10"/>
        <v>368.67</v>
      </c>
      <c r="K73" s="11"/>
    </row>
    <row r="74" spans="1:11" x14ac:dyDescent="0.25">
      <c r="A74" s="34"/>
      <c r="B74" s="38"/>
      <c r="C74" s="1"/>
      <c r="D74" s="8">
        <v>19.53</v>
      </c>
      <c r="E74" s="9" t="s">
        <v>105</v>
      </c>
      <c r="F74" s="8">
        <f t="shared" ref="F74:F75" si="11">D74+C74</f>
        <v>19.53</v>
      </c>
      <c r="G74" s="10"/>
      <c r="H74" s="8"/>
      <c r="I74" s="9" t="str">
        <f t="shared" si="9"/>
        <v>диспенсери</v>
      </c>
      <c r="J74" s="4">
        <f t="shared" si="10"/>
        <v>19.53</v>
      </c>
      <c r="K74" s="11"/>
    </row>
    <row r="75" spans="1:11" x14ac:dyDescent="0.25">
      <c r="A75" s="34"/>
      <c r="B75" s="38"/>
      <c r="C75" s="1"/>
      <c r="D75" s="8">
        <v>240</v>
      </c>
      <c r="E75" s="9" t="s">
        <v>106</v>
      </c>
      <c r="F75" s="8">
        <f t="shared" si="11"/>
        <v>240</v>
      </c>
      <c r="G75" s="10"/>
      <c r="H75" s="8"/>
      <c r="I75" s="9" t="str">
        <f t="shared" si="9"/>
        <v>датчик до УЗД</v>
      </c>
      <c r="J75" s="4">
        <f t="shared" si="10"/>
        <v>240</v>
      </c>
      <c r="K75" s="11"/>
    </row>
    <row r="76" spans="1:11" x14ac:dyDescent="0.25">
      <c r="A76" s="34"/>
      <c r="B76" s="38"/>
      <c r="C76" s="1"/>
      <c r="D76" s="8">
        <v>185.42</v>
      </c>
      <c r="E76" s="22" t="s">
        <v>27</v>
      </c>
      <c r="F76" s="8">
        <f>D76+C76</f>
        <v>185.42</v>
      </c>
      <c r="G76" s="10"/>
      <c r="H76" s="8"/>
      <c r="I76" s="9" t="str">
        <f t="shared" si="9"/>
        <v>канцтовари, бланкова продукція</v>
      </c>
      <c r="J76" s="4">
        <f t="shared" si="10"/>
        <v>185.42</v>
      </c>
      <c r="K76" s="11"/>
    </row>
    <row r="77" spans="1:11" x14ac:dyDescent="0.25">
      <c r="A77" s="34"/>
      <c r="B77" s="38"/>
      <c r="C77" s="1"/>
      <c r="D77" s="8">
        <v>31.99</v>
      </c>
      <c r="E77" s="22" t="s">
        <v>107</v>
      </c>
      <c r="F77" s="8">
        <f t="shared" ref="F77:F86" si="12">D77+C77</f>
        <v>31.99</v>
      </c>
      <c r="G77" s="10"/>
      <c r="H77" s="8"/>
      <c r="I77" s="9" t="str">
        <f t="shared" si="9"/>
        <v>орг.техніка</v>
      </c>
      <c r="J77" s="4">
        <f t="shared" si="10"/>
        <v>31.99</v>
      </c>
      <c r="K77" s="11"/>
    </row>
    <row r="78" spans="1:11" x14ac:dyDescent="0.25">
      <c r="A78" s="34"/>
      <c r="B78" s="38"/>
      <c r="C78" s="1"/>
      <c r="D78" s="8">
        <v>221.98</v>
      </c>
      <c r="E78" s="22" t="s">
        <v>47</v>
      </c>
      <c r="F78" s="8">
        <f t="shared" si="12"/>
        <v>221.98</v>
      </c>
      <c r="G78" s="10"/>
      <c r="H78" s="8"/>
      <c r="I78" s="9" t="str">
        <f t="shared" si="9"/>
        <v>м'який інвентар</v>
      </c>
      <c r="J78" s="4">
        <f t="shared" si="10"/>
        <v>221.98</v>
      </c>
      <c r="K78" s="11"/>
    </row>
    <row r="79" spans="1:11" x14ac:dyDescent="0.25">
      <c r="A79" s="34"/>
      <c r="B79" s="38"/>
      <c r="C79" s="1"/>
      <c r="D79" s="8">
        <v>440.76</v>
      </c>
      <c r="E79" s="9" t="s">
        <v>20</v>
      </c>
      <c r="F79" s="8">
        <f t="shared" si="12"/>
        <v>440.76</v>
      </c>
      <c r="G79" s="10"/>
      <c r="H79" s="8"/>
      <c r="I79" s="9" t="str">
        <f t="shared" si="9"/>
        <v>будівельні матеріали</v>
      </c>
      <c r="J79" s="4">
        <f t="shared" si="10"/>
        <v>440.76</v>
      </c>
      <c r="K79" s="11"/>
    </row>
    <row r="80" spans="1:11" x14ac:dyDescent="0.25">
      <c r="A80" s="34"/>
      <c r="B80" s="38"/>
      <c r="C80" s="1"/>
      <c r="D80" s="8">
        <v>502.68</v>
      </c>
      <c r="E80" s="9" t="s">
        <v>24</v>
      </c>
      <c r="F80" s="8">
        <f t="shared" si="12"/>
        <v>502.68</v>
      </c>
      <c r="G80" s="10"/>
      <c r="H80" s="8"/>
      <c r="I80" s="9" t="str">
        <f t="shared" si="9"/>
        <v>господарські товари</v>
      </c>
      <c r="J80" s="4">
        <f t="shared" si="10"/>
        <v>502.68</v>
      </c>
      <c r="K80" s="11"/>
    </row>
    <row r="81" spans="1:11" x14ac:dyDescent="0.25">
      <c r="A81" s="34"/>
      <c r="B81" s="38"/>
      <c r="C81" s="1"/>
      <c r="D81" s="8">
        <v>9.9</v>
      </c>
      <c r="E81" s="9" t="s">
        <v>84</v>
      </c>
      <c r="F81" s="8">
        <f t="shared" si="12"/>
        <v>9.9</v>
      </c>
      <c r="G81" s="10"/>
      <c r="H81" s="8"/>
      <c r="I81" s="9" t="str">
        <f t="shared" si="9"/>
        <v>комп'ютерна техніка</v>
      </c>
      <c r="J81" s="4">
        <f t="shared" si="10"/>
        <v>9.9</v>
      </c>
      <c r="K81" s="11"/>
    </row>
    <row r="82" spans="1:11" x14ac:dyDescent="0.25">
      <c r="A82" s="34"/>
      <c r="B82" s="38"/>
      <c r="C82" s="1"/>
      <c r="D82" s="8">
        <v>234.04</v>
      </c>
      <c r="E82" s="9" t="s">
        <v>54</v>
      </c>
      <c r="F82" s="8">
        <f t="shared" si="12"/>
        <v>234.04</v>
      </c>
      <c r="G82" s="10"/>
      <c r="H82" s="8"/>
      <c r="I82" s="9" t="str">
        <f t="shared" si="9"/>
        <v>запасні частини до обладнання</v>
      </c>
      <c r="J82" s="4">
        <f t="shared" si="10"/>
        <v>234.04</v>
      </c>
      <c r="K82" s="11"/>
    </row>
    <row r="83" spans="1:11" x14ac:dyDescent="0.25">
      <c r="A83" s="34"/>
      <c r="B83" s="38"/>
      <c r="C83" s="1"/>
      <c r="D83" s="8">
        <v>56.88</v>
      </c>
      <c r="E83" s="9" t="s">
        <v>17</v>
      </c>
      <c r="F83" s="8">
        <f t="shared" si="12"/>
        <v>56.88</v>
      </c>
      <c r="G83" s="10"/>
      <c r="H83" s="8"/>
      <c r="I83" s="9" t="str">
        <f t="shared" si="9"/>
        <v>меблі</v>
      </c>
      <c r="J83" s="4">
        <f t="shared" si="10"/>
        <v>56.88</v>
      </c>
      <c r="K83" s="11"/>
    </row>
    <row r="84" spans="1:11" x14ac:dyDescent="0.25">
      <c r="A84" s="34"/>
      <c r="B84" s="38"/>
      <c r="C84" s="1"/>
      <c r="D84" s="8">
        <v>7.93</v>
      </c>
      <c r="E84" s="9" t="s">
        <v>89</v>
      </c>
      <c r="F84" s="8">
        <f t="shared" si="12"/>
        <v>7.93</v>
      </c>
      <c r="G84" s="10"/>
      <c r="H84" s="8"/>
      <c r="I84" s="9" t="str">
        <f t="shared" si="9"/>
        <v>витратні матеріали до техніки</v>
      </c>
      <c r="J84" s="4">
        <f t="shared" si="10"/>
        <v>7.93</v>
      </c>
      <c r="K84" s="11"/>
    </row>
    <row r="85" spans="1:11" x14ac:dyDescent="0.25">
      <c r="A85" s="34"/>
      <c r="B85" s="38"/>
      <c r="C85" s="1"/>
      <c r="D85" s="8">
        <v>30.18</v>
      </c>
      <c r="E85" s="9" t="s">
        <v>87</v>
      </c>
      <c r="F85" s="8">
        <f t="shared" si="12"/>
        <v>30.18</v>
      </c>
      <c r="G85" s="10"/>
      <c r="H85" s="8"/>
      <c r="I85" s="9" t="str">
        <f t="shared" si="9"/>
        <v>запасні частини до автотранспорту</v>
      </c>
      <c r="J85" s="4">
        <f t="shared" si="10"/>
        <v>30.18</v>
      </c>
      <c r="K85" s="11"/>
    </row>
    <row r="86" spans="1:11" x14ac:dyDescent="0.25">
      <c r="A86" s="34"/>
      <c r="B86" s="39"/>
      <c r="C86" s="1"/>
      <c r="D86" s="8">
        <v>3.49</v>
      </c>
      <c r="E86" s="9" t="s">
        <v>28</v>
      </c>
      <c r="F86" s="8">
        <f t="shared" si="12"/>
        <v>3.49</v>
      </c>
      <c r="G86" s="10"/>
      <c r="H86" s="8"/>
      <c r="I86" s="9" t="str">
        <f t="shared" si="9"/>
        <v>інше</v>
      </c>
      <c r="J86" s="4">
        <f t="shared" si="10"/>
        <v>3.49</v>
      </c>
      <c r="K86" s="11"/>
    </row>
    <row r="87" spans="1:11" ht="25.5" x14ac:dyDescent="0.25">
      <c r="A87" s="34"/>
      <c r="B87" s="7" t="s">
        <v>59</v>
      </c>
      <c r="C87" s="1"/>
      <c r="D87" s="8">
        <f>344.24+417.86+468.11</f>
        <v>1230.21</v>
      </c>
      <c r="E87" s="9" t="s">
        <v>21</v>
      </c>
      <c r="F87" s="8">
        <f>D87+C87</f>
        <v>1230.21</v>
      </c>
      <c r="G87" s="10"/>
      <c r="H87" s="8"/>
      <c r="I87" s="9" t="str">
        <f t="shared" si="9"/>
        <v>медикаменти, вироби медичного призначення</v>
      </c>
      <c r="J87" s="4">
        <f t="shared" si="10"/>
        <v>1230.21</v>
      </c>
      <c r="K87" s="11"/>
    </row>
    <row r="88" spans="1:11" x14ac:dyDescent="0.25">
      <c r="A88" s="34"/>
      <c r="B88" s="9" t="s">
        <v>100</v>
      </c>
      <c r="C88" s="1"/>
      <c r="D88" s="8">
        <v>25.12</v>
      </c>
      <c r="E88" s="9" t="s">
        <v>94</v>
      </c>
      <c r="F88" s="8">
        <f>D88+C88</f>
        <v>25.12</v>
      </c>
      <c r="G88" s="10"/>
      <c r="H88" s="8"/>
      <c r="I88" s="9" t="str">
        <f t="shared" si="9"/>
        <v>засоби обліку води</v>
      </c>
      <c r="J88" s="4">
        <f t="shared" si="10"/>
        <v>25.12</v>
      </c>
      <c r="K88" s="11"/>
    </row>
    <row r="89" spans="1:11" ht="25.5" x14ac:dyDescent="0.25">
      <c r="A89" s="34"/>
      <c r="B89" s="9" t="s">
        <v>101</v>
      </c>
      <c r="C89" s="1"/>
      <c r="D89" s="8">
        <f>9.09+28.09+9.1</f>
        <v>46.28</v>
      </c>
      <c r="E89" s="9" t="s">
        <v>64</v>
      </c>
      <c r="F89" s="8">
        <f>D89+C89</f>
        <v>46.28</v>
      </c>
      <c r="G89" s="7"/>
      <c r="H89" s="8"/>
      <c r="I89" s="9" t="str">
        <f t="shared" si="9"/>
        <v>вакцина БЦЖ</v>
      </c>
      <c r="J89" s="4">
        <f t="shared" si="10"/>
        <v>46.28</v>
      </c>
      <c r="K89" s="11"/>
    </row>
    <row r="90" spans="1:11" ht="25.5" x14ac:dyDescent="0.25">
      <c r="A90" s="34"/>
      <c r="B90" s="9" t="s">
        <v>96</v>
      </c>
      <c r="C90" s="1"/>
      <c r="D90" s="8">
        <v>0.16</v>
      </c>
      <c r="E90" s="9" t="s">
        <v>97</v>
      </c>
      <c r="F90" s="8">
        <f t="shared" ref="F90:F93" si="13">D90+C90</f>
        <v>0.16</v>
      </c>
      <c r="G90" s="7"/>
      <c r="H90" s="8"/>
      <c r="I90" s="9" t="str">
        <f t="shared" si="9"/>
        <v>медичні рукавички</v>
      </c>
      <c r="J90" s="4">
        <f>F90</f>
        <v>0.16</v>
      </c>
      <c r="K90" s="11"/>
    </row>
    <row r="91" spans="1:11" x14ac:dyDescent="0.25">
      <c r="A91" s="34"/>
      <c r="B91" s="7" t="s">
        <v>102</v>
      </c>
      <c r="C91" s="1"/>
      <c r="D91" s="8">
        <v>2.81</v>
      </c>
      <c r="E91" s="22" t="s">
        <v>65</v>
      </c>
      <c r="F91" s="8">
        <f t="shared" si="13"/>
        <v>2.81</v>
      </c>
      <c r="G91" s="7"/>
      <c r="H91" s="8"/>
      <c r="I91" s="9" t="str">
        <f t="shared" si="9"/>
        <v>тести</v>
      </c>
      <c r="J91" s="4">
        <f t="shared" si="10"/>
        <v>2.81</v>
      </c>
      <c r="K91" s="11"/>
    </row>
    <row r="92" spans="1:11" x14ac:dyDescent="0.25">
      <c r="A92" s="34"/>
      <c r="B92" s="7" t="s">
        <v>40</v>
      </c>
      <c r="C92" s="1"/>
      <c r="D92" s="8">
        <f>54.12+28.35+31.17</f>
        <v>113.64</v>
      </c>
      <c r="E92" s="22" t="s">
        <v>41</v>
      </c>
      <c r="F92" s="8">
        <f t="shared" si="13"/>
        <v>113.64</v>
      </c>
      <c r="G92" s="7"/>
      <c r="H92" s="8"/>
      <c r="I92" s="9" t="str">
        <f t="shared" si="9"/>
        <v>препарати крові</v>
      </c>
      <c r="J92" s="4">
        <f t="shared" si="10"/>
        <v>113.64</v>
      </c>
      <c r="K92" s="11"/>
    </row>
    <row r="93" spans="1:11" x14ac:dyDescent="0.25">
      <c r="A93" s="34"/>
      <c r="B93" s="7" t="s">
        <v>95</v>
      </c>
      <c r="C93" s="1"/>
      <c r="D93" s="8">
        <v>9.75</v>
      </c>
      <c r="E93" s="22" t="s">
        <v>58</v>
      </c>
      <c r="F93" s="8">
        <f t="shared" si="13"/>
        <v>9.75</v>
      </c>
      <c r="G93" s="7"/>
      <c r="H93" s="8"/>
      <c r="I93" s="9" t="str">
        <f t="shared" si="9"/>
        <v>медикаменти</v>
      </c>
      <c r="J93" s="4">
        <f t="shared" si="10"/>
        <v>9.75</v>
      </c>
      <c r="K93" s="11"/>
    </row>
    <row r="94" spans="1:11" x14ac:dyDescent="0.25">
      <c r="A94" s="35"/>
      <c r="B94" s="9" t="s">
        <v>98</v>
      </c>
      <c r="C94" s="8"/>
      <c r="D94" s="8">
        <v>9.4</v>
      </c>
      <c r="E94" s="9" t="s">
        <v>99</v>
      </c>
      <c r="F94" s="8">
        <f>C94+D94</f>
        <v>9.4</v>
      </c>
      <c r="G94" s="9"/>
      <c r="H94" s="8"/>
      <c r="I94" s="9" t="str">
        <f t="shared" si="9"/>
        <v>контейнери</v>
      </c>
      <c r="J94" s="4">
        <f t="shared" si="10"/>
        <v>9.4</v>
      </c>
      <c r="K94" s="11"/>
    </row>
    <row r="95" spans="1:11" x14ac:dyDescent="0.25">
      <c r="A95" s="25"/>
      <c r="B95" s="9" t="s">
        <v>103</v>
      </c>
      <c r="C95" s="8"/>
      <c r="D95" s="8">
        <v>902.41</v>
      </c>
      <c r="E95" s="9" t="s">
        <v>104</v>
      </c>
      <c r="F95" s="8">
        <f>C95+D95</f>
        <v>902.41</v>
      </c>
      <c r="G95" s="9"/>
      <c r="H95" s="8"/>
      <c r="I95" s="9" t="str">
        <f t="shared" si="9"/>
        <v>пульсоксиметри,медичні .халати</v>
      </c>
      <c r="J95" s="4">
        <f t="shared" si="10"/>
        <v>902.41</v>
      </c>
      <c r="K95" s="11"/>
    </row>
    <row r="96" spans="1:11" x14ac:dyDescent="0.25">
      <c r="A96" s="25"/>
      <c r="B96" s="9" t="s">
        <v>75</v>
      </c>
      <c r="C96" s="8"/>
      <c r="D96" s="8">
        <v>13.65</v>
      </c>
      <c r="E96" s="9" t="s">
        <v>58</v>
      </c>
      <c r="F96" s="8">
        <f t="shared" ref="F96:F98" si="14">C96+D96</f>
        <v>13.65</v>
      </c>
      <c r="G96" s="9"/>
      <c r="H96" s="8"/>
      <c r="I96" s="9" t="str">
        <f t="shared" si="9"/>
        <v>медикаменти</v>
      </c>
      <c r="J96" s="4">
        <f t="shared" si="10"/>
        <v>13.65</v>
      </c>
      <c r="K96" s="11"/>
    </row>
    <row r="97" spans="1:11" x14ac:dyDescent="0.25">
      <c r="A97" s="25"/>
      <c r="B97" s="9" t="s">
        <v>109</v>
      </c>
      <c r="C97" s="8"/>
      <c r="D97" s="8">
        <v>39.799999999999997</v>
      </c>
      <c r="E97" s="9" t="s">
        <v>110</v>
      </c>
      <c r="F97" s="8">
        <f t="shared" si="14"/>
        <v>39.799999999999997</v>
      </c>
      <c r="G97" s="9"/>
      <c r="H97" s="8"/>
      <c r="I97" s="9" t="str">
        <f t="shared" si="9"/>
        <v>неонатальний інкубатор</v>
      </c>
      <c r="J97" s="4">
        <f t="shared" si="10"/>
        <v>39.799999999999997</v>
      </c>
      <c r="K97" s="11"/>
    </row>
    <row r="98" spans="1:11" x14ac:dyDescent="0.25">
      <c r="A98" s="25"/>
      <c r="B98" s="9" t="s">
        <v>81</v>
      </c>
      <c r="C98" s="8"/>
      <c r="D98" s="8">
        <v>48.07</v>
      </c>
      <c r="E98" s="9" t="s">
        <v>65</v>
      </c>
      <c r="F98" s="8">
        <f t="shared" si="14"/>
        <v>48.07</v>
      </c>
      <c r="G98" s="9"/>
      <c r="H98" s="8"/>
      <c r="I98" s="9" t="str">
        <f t="shared" si="9"/>
        <v>тести</v>
      </c>
      <c r="J98" s="4">
        <f t="shared" si="10"/>
        <v>48.07</v>
      </c>
      <c r="K98" s="11"/>
    </row>
    <row r="99" spans="1:11" ht="38.25" x14ac:dyDescent="0.25">
      <c r="A99" s="25"/>
      <c r="B99" s="9" t="s">
        <v>55</v>
      </c>
      <c r="C99" s="8">
        <v>1079.6099999999999</v>
      </c>
      <c r="D99" s="8"/>
      <c r="E99" s="9"/>
      <c r="F99" s="8">
        <f>C99+D99</f>
        <v>1079.6099999999999</v>
      </c>
      <c r="G99" s="9" t="s">
        <v>90</v>
      </c>
      <c r="H99" s="8">
        <v>834.43</v>
      </c>
      <c r="I99" s="9"/>
      <c r="J99" s="4"/>
      <c r="K99" s="11">
        <v>1441.93</v>
      </c>
    </row>
    <row r="100" spans="1:11" x14ac:dyDescent="0.25">
      <c r="A100" s="12" t="s">
        <v>93</v>
      </c>
      <c r="B100" s="14"/>
      <c r="C100" s="15">
        <f>SUM(C71:C99)</f>
        <v>1079.6099999999999</v>
      </c>
      <c r="D100" s="15">
        <f>SUM(D71:D99)</f>
        <v>6236.76</v>
      </c>
      <c r="E100" s="16"/>
      <c r="F100" s="15">
        <f>SUM(F71:F99)</f>
        <v>7316.37</v>
      </c>
      <c r="G100" s="14"/>
      <c r="H100" s="17">
        <f>SUM(H71:H99)</f>
        <v>834.43</v>
      </c>
      <c r="I100" s="16"/>
      <c r="J100" s="18">
        <f>SUM(J71:J99)</f>
        <v>6236.76</v>
      </c>
      <c r="K100" s="19">
        <f>K99</f>
        <v>1441.93</v>
      </c>
    </row>
    <row r="101" spans="1:11" x14ac:dyDescent="0.25">
      <c r="A101" s="26"/>
      <c r="B101" s="27"/>
      <c r="C101" s="28"/>
      <c r="D101" s="28"/>
      <c r="E101" s="29"/>
      <c r="F101" s="28"/>
      <c r="G101" s="27"/>
      <c r="H101" s="30"/>
      <c r="I101" s="29"/>
      <c r="J101" s="31"/>
      <c r="K101" s="32"/>
    </row>
    <row r="104" spans="1:11" ht="20.25" x14ac:dyDescent="0.3">
      <c r="B104" s="36" t="s">
        <v>31</v>
      </c>
      <c r="C104" s="36"/>
      <c r="D104" s="36"/>
      <c r="E104" s="5" t="s">
        <v>18</v>
      </c>
    </row>
    <row r="105" spans="1:11" x14ac:dyDescent="0.25">
      <c r="E105" s="6"/>
    </row>
    <row r="106" spans="1:11" ht="21" x14ac:dyDescent="0.35">
      <c r="B106" s="23" t="s">
        <v>32</v>
      </c>
      <c r="E106" s="5" t="s">
        <v>19</v>
      </c>
    </row>
    <row r="107" spans="1:11" ht="18.75" x14ac:dyDescent="0.3">
      <c r="E107" s="5"/>
    </row>
  </sheetData>
  <mergeCells count="16">
    <mergeCell ref="A8:A33"/>
    <mergeCell ref="B104:D104"/>
    <mergeCell ref="B8:B23"/>
    <mergeCell ref="A2:K2"/>
    <mergeCell ref="A3:K3"/>
    <mergeCell ref="A4:K4"/>
    <mergeCell ref="C6:E6"/>
    <mergeCell ref="B6:B7"/>
    <mergeCell ref="A6:A7"/>
    <mergeCell ref="F6:F7"/>
    <mergeCell ref="G6:J6"/>
    <mergeCell ref="K6:K7"/>
    <mergeCell ref="A35:A60"/>
    <mergeCell ref="B35:B50"/>
    <mergeCell ref="A71:A94"/>
    <mergeCell ref="B71:B86"/>
  </mergeCells>
  <pageMargins left="0.31496062992125984" right="0.11811023622047245" top="0.74803149606299213" bottom="0.74803149606299213" header="0.31496062992125984" footer="0.31496062992125984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2025-10-03T11:49:38Z</cp:lastPrinted>
  <dcterms:created xsi:type="dcterms:W3CDTF">2018-08-28T05:57:16Z</dcterms:created>
  <dcterms:modified xsi:type="dcterms:W3CDTF">2025-10-03T12:08:26Z</dcterms:modified>
</cp:coreProperties>
</file>